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janez\doc\blazf\"/>
    </mc:Choice>
  </mc:AlternateContent>
  <bookViews>
    <workbookView xWindow="120" yWindow="90" windowWidth="11475" windowHeight="847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H36" i="1" l="1"/>
  <c r="L36" i="1" s="1"/>
  <c r="H37" i="1"/>
  <c r="L37" i="1" s="1"/>
  <c r="O37" i="1" s="1"/>
  <c r="H38" i="1"/>
  <c r="M38" i="1" s="1"/>
  <c r="P38" i="1" s="1"/>
  <c r="H39" i="1"/>
  <c r="L39" i="1" s="1"/>
  <c r="O39" i="1" s="1"/>
  <c r="H40" i="1"/>
  <c r="M40" i="1" s="1"/>
  <c r="P40" i="1" s="1"/>
  <c r="H41" i="1"/>
  <c r="L41" i="1" s="1"/>
  <c r="H42" i="1"/>
  <c r="L42" i="1" s="1"/>
  <c r="H43" i="1"/>
  <c r="L43" i="1" s="1"/>
  <c r="H44" i="1"/>
  <c r="L44" i="1" s="1"/>
  <c r="H45" i="1"/>
  <c r="L45" i="1" s="1"/>
  <c r="H46" i="1"/>
  <c r="L46" i="1" s="1"/>
  <c r="H47" i="1"/>
  <c r="L47" i="1" s="1"/>
  <c r="H48" i="1"/>
  <c r="L48" i="1" s="1"/>
  <c r="H49" i="1"/>
  <c r="M49" i="1" s="1"/>
  <c r="H50" i="1"/>
  <c r="M50" i="1" s="1"/>
  <c r="H51" i="1"/>
  <c r="L51" i="1" s="1"/>
  <c r="O51" i="1" s="1"/>
  <c r="H52" i="1"/>
  <c r="L52" i="1" s="1"/>
  <c r="O52" i="1" s="1"/>
  <c r="H53" i="1"/>
  <c r="L53" i="1" s="1"/>
  <c r="H54" i="1"/>
  <c r="L54" i="1" s="1"/>
  <c r="H55" i="1"/>
  <c r="L55" i="1" s="1"/>
  <c r="H56" i="1"/>
  <c r="M56" i="1" s="1"/>
  <c r="H57" i="1"/>
  <c r="M57" i="1" s="1"/>
  <c r="H58" i="1"/>
  <c r="L58" i="1" s="1"/>
  <c r="H59" i="1"/>
  <c r="L59" i="1" s="1"/>
  <c r="H60" i="1"/>
  <c r="L60" i="1" s="1"/>
  <c r="H61" i="1"/>
  <c r="M61" i="1" s="1"/>
  <c r="P61" i="1" s="1"/>
  <c r="H62" i="1"/>
  <c r="L62" i="1" s="1"/>
  <c r="O62" i="1" s="1"/>
  <c r="H63" i="1"/>
  <c r="L63" i="1" s="1"/>
  <c r="O63" i="1" s="1"/>
  <c r="H64" i="1"/>
  <c r="L64" i="1" s="1"/>
  <c r="O64" i="1" s="1"/>
  <c r="H65" i="1"/>
  <c r="L65" i="1" s="1"/>
  <c r="H66" i="1"/>
  <c r="L66" i="1" s="1"/>
  <c r="H67" i="1"/>
  <c r="L67" i="1" s="1"/>
  <c r="H68" i="1"/>
  <c r="L68" i="1" s="1"/>
  <c r="H69" i="1"/>
  <c r="L69" i="1" s="1"/>
  <c r="H70" i="1"/>
  <c r="L70" i="1" s="1"/>
  <c r="H71" i="1"/>
  <c r="L71" i="1" s="1"/>
  <c r="H72" i="1"/>
  <c r="L72" i="1" s="1"/>
  <c r="H73" i="1"/>
  <c r="L73" i="1" s="1"/>
  <c r="H74" i="1"/>
  <c r="M74" i="1" s="1"/>
  <c r="H75" i="1"/>
  <c r="M75" i="1" s="1"/>
  <c r="P75" i="1" s="1"/>
  <c r="H76" i="1"/>
  <c r="L76" i="1" s="1"/>
  <c r="O76" i="1" s="1"/>
  <c r="H77" i="1"/>
  <c r="L77" i="1" s="1"/>
  <c r="H78" i="1"/>
  <c r="L78" i="1" s="1"/>
  <c r="H79" i="1"/>
  <c r="M79" i="1" s="1"/>
  <c r="H80" i="1"/>
  <c r="M80" i="1" s="1"/>
  <c r="H81" i="1"/>
  <c r="M81" i="1" s="1"/>
  <c r="H35" i="1"/>
  <c r="M35" i="1" s="1"/>
  <c r="L79" i="1" l="1"/>
  <c r="M78" i="1"/>
  <c r="M77" i="1"/>
  <c r="L75" i="1"/>
  <c r="O75" i="1" s="1"/>
  <c r="M66" i="1"/>
  <c r="M62" i="1"/>
  <c r="P62" i="1" s="1"/>
  <c r="L61" i="1"/>
  <c r="O61" i="1" s="1"/>
  <c r="M60" i="1"/>
  <c r="P60" i="1" s="1"/>
  <c r="L57" i="1"/>
  <c r="M37" i="1"/>
  <c r="P37" i="1" s="1"/>
  <c r="M36" i="1"/>
  <c r="P36" i="1" s="1"/>
  <c r="M51" i="1"/>
  <c r="P51" i="1" s="1"/>
  <c r="M42" i="1"/>
  <c r="P42" i="1" s="1"/>
  <c r="L40" i="1"/>
  <c r="O40" i="1" s="1"/>
  <c r="M55" i="1"/>
  <c r="P55" i="1" s="1"/>
  <c r="L56" i="1"/>
  <c r="M54" i="1"/>
  <c r="P54" i="1" s="1"/>
  <c r="L81" i="1"/>
  <c r="O81" i="1" s="1"/>
  <c r="L80" i="1"/>
  <c r="M53" i="1"/>
  <c r="P53" i="1" s="1"/>
  <c r="M76" i="1"/>
  <c r="P76" i="1" s="1"/>
  <c r="M52" i="1"/>
  <c r="P52" i="1" s="1"/>
  <c r="M65" i="1"/>
  <c r="P65" i="1" s="1"/>
  <c r="M41" i="1"/>
  <c r="P41" i="1" s="1"/>
  <c r="M64" i="1"/>
  <c r="P64" i="1" s="1"/>
  <c r="M63" i="1"/>
  <c r="P63" i="1" s="1"/>
  <c r="M39" i="1"/>
  <c r="P39" i="1" s="1"/>
  <c r="L38" i="1"/>
  <c r="O38" i="1" s="1"/>
  <c r="P56" i="1"/>
  <c r="P74" i="1"/>
  <c r="P50" i="1"/>
  <c r="O58" i="1"/>
  <c r="O73" i="1"/>
  <c r="P57" i="1"/>
  <c r="P49" i="1"/>
  <c r="P80" i="1"/>
  <c r="O59" i="1"/>
  <c r="O72" i="1"/>
  <c r="P81" i="1"/>
  <c r="P35" i="1"/>
  <c r="O48" i="1"/>
  <c r="O71" i="1"/>
  <c r="O47" i="1"/>
  <c r="O70" i="1"/>
  <c r="O46" i="1"/>
  <c r="O69" i="1"/>
  <c r="O45" i="1"/>
  <c r="O68" i="1"/>
  <c r="O44" i="1"/>
  <c r="O67" i="1"/>
  <c r="O43" i="1"/>
  <c r="O60" i="1"/>
  <c r="O36" i="1"/>
  <c r="L74" i="1"/>
  <c r="M73" i="1"/>
  <c r="L49" i="1"/>
  <c r="M72" i="1"/>
  <c r="M48" i="1"/>
  <c r="M71" i="1"/>
  <c r="M59" i="1"/>
  <c r="M47" i="1"/>
  <c r="L35" i="1"/>
  <c r="M70" i="1"/>
  <c r="M58" i="1"/>
  <c r="M46" i="1"/>
  <c r="O57" i="1"/>
  <c r="M69" i="1"/>
  <c r="M45" i="1"/>
  <c r="O80" i="1"/>
  <c r="O56" i="1"/>
  <c r="L50" i="1"/>
  <c r="M68" i="1"/>
  <c r="M44" i="1"/>
  <c r="P79" i="1"/>
  <c r="O79" i="1"/>
  <c r="O55" i="1"/>
  <c r="M67" i="1"/>
  <c r="M43" i="1"/>
  <c r="P78" i="1"/>
  <c r="P66" i="1"/>
  <c r="O78" i="1"/>
  <c r="O66" i="1"/>
  <c r="O54" i="1"/>
  <c r="O42" i="1"/>
  <c r="P77" i="1"/>
  <c r="O77" i="1"/>
  <c r="O65" i="1"/>
  <c r="O53" i="1"/>
  <c r="O41" i="1"/>
  <c r="O49" i="1" l="1"/>
  <c r="P73" i="1"/>
  <c r="O74" i="1"/>
  <c r="P44" i="1"/>
  <c r="P68" i="1"/>
  <c r="O50" i="1"/>
  <c r="P45" i="1"/>
  <c r="P69" i="1"/>
  <c r="P46" i="1"/>
  <c r="P58" i="1"/>
  <c r="P70" i="1"/>
  <c r="O35" i="1"/>
  <c r="P47" i="1"/>
  <c r="P43" i="1"/>
  <c r="P59" i="1"/>
  <c r="P67" i="1"/>
  <c r="P71" i="1"/>
  <c r="P48" i="1"/>
  <c r="P72" i="1"/>
  <c r="P83" i="1" l="1"/>
  <c r="P84" i="1" s="1"/>
  <c r="S51" i="1" s="1"/>
  <c r="S49" i="1"/>
  <c r="S77" i="1"/>
  <c r="S76" i="1"/>
  <c r="S36" i="1"/>
  <c r="S80" i="1"/>
  <c r="S64" i="1"/>
  <c r="S56" i="1"/>
  <c r="S63" i="1"/>
  <c r="S53" i="1"/>
  <c r="S41" i="1"/>
  <c r="S74" i="1"/>
  <c r="S81" i="1"/>
  <c r="S39" i="1"/>
  <c r="S50" i="1"/>
  <c r="S52" i="1"/>
  <c r="S38" i="1"/>
  <c r="S61" i="1"/>
  <c r="S55" i="1"/>
  <c r="S42" i="1"/>
  <c r="S54" i="1"/>
  <c r="S66" i="1"/>
  <c r="S40" i="1"/>
  <c r="S65" i="1"/>
  <c r="S37" i="1"/>
  <c r="S57" i="1"/>
  <c r="S35" i="1"/>
  <c r="S79" i="1"/>
  <c r="S67" i="1"/>
  <c r="S47" i="1"/>
  <c r="S43" i="1"/>
  <c r="S69" i="1"/>
  <c r="S73" i="1"/>
  <c r="S59" i="1"/>
  <c r="S44" i="1"/>
  <c r="S68" i="1"/>
  <c r="S46" i="1"/>
  <c r="S48" i="1"/>
  <c r="S71" i="1"/>
  <c r="S72" i="1"/>
  <c r="S70" i="1"/>
  <c r="S45" i="1"/>
  <c r="S58" i="1"/>
  <c r="O83" i="1"/>
  <c r="O84" i="1" s="1"/>
  <c r="S62" i="1" l="1"/>
  <c r="S60" i="1"/>
  <c r="S75" i="1"/>
  <c r="S78" i="1"/>
  <c r="R37" i="1"/>
  <c r="U37" i="1" s="1"/>
  <c r="R61" i="1"/>
  <c r="U61" i="1" s="1"/>
  <c r="R57" i="1"/>
  <c r="U57" i="1" s="1"/>
  <c r="R65" i="1"/>
  <c r="U65" i="1" s="1"/>
  <c r="R81" i="1"/>
  <c r="U81" i="1" s="1"/>
  <c r="R80" i="1"/>
  <c r="U80" i="1" s="1"/>
  <c r="R76" i="1"/>
  <c r="U76" i="1" s="1"/>
  <c r="R67" i="1"/>
  <c r="U67" i="1" s="1"/>
  <c r="R52" i="1"/>
  <c r="U52" i="1" s="1"/>
  <c r="R56" i="1"/>
  <c r="U56" i="1" s="1"/>
  <c r="R48" i="1"/>
  <c r="U48" i="1" s="1"/>
  <c r="R43" i="1"/>
  <c r="U43" i="1" s="1"/>
  <c r="R55" i="1"/>
  <c r="U55" i="1" s="1"/>
  <c r="R59" i="1"/>
  <c r="U59" i="1" s="1"/>
  <c r="R71" i="1"/>
  <c r="U71" i="1" s="1"/>
  <c r="R64" i="1"/>
  <c r="U64" i="1" s="1"/>
  <c r="R72" i="1"/>
  <c r="U72" i="1" s="1"/>
  <c r="R47" i="1"/>
  <c r="U47" i="1" s="1"/>
  <c r="R40" i="1"/>
  <c r="U40" i="1" s="1"/>
  <c r="R63" i="1"/>
  <c r="U63" i="1" s="1"/>
  <c r="R51" i="1"/>
  <c r="U51" i="1" s="1"/>
  <c r="R70" i="1"/>
  <c r="U70" i="1" s="1"/>
  <c r="R39" i="1"/>
  <c r="U39" i="1" s="1"/>
  <c r="R79" i="1"/>
  <c r="U79" i="1" s="1"/>
  <c r="R62" i="1"/>
  <c r="U62" i="1" s="1"/>
  <c r="R58" i="1"/>
  <c r="U58" i="1" s="1"/>
  <c r="R78" i="1"/>
  <c r="U78" i="1" s="1"/>
  <c r="R46" i="1"/>
  <c r="U46" i="1" s="1"/>
  <c r="R54" i="1"/>
  <c r="U54" i="1" s="1"/>
  <c r="R75" i="1"/>
  <c r="U75" i="1" s="1"/>
  <c r="R38" i="1"/>
  <c r="U38" i="1" s="1"/>
  <c r="R69" i="1"/>
  <c r="U69" i="1" s="1"/>
  <c r="R60" i="1"/>
  <c r="U60" i="1" s="1"/>
  <c r="R77" i="1"/>
  <c r="U77" i="1" s="1"/>
  <c r="R66" i="1"/>
  <c r="U66" i="1" s="1"/>
  <c r="R53" i="1"/>
  <c r="U53" i="1" s="1"/>
  <c r="R42" i="1"/>
  <c r="U42" i="1" s="1"/>
  <c r="R45" i="1"/>
  <c r="U45" i="1" s="1"/>
  <c r="R36" i="1"/>
  <c r="U36" i="1" s="1"/>
  <c r="R41" i="1"/>
  <c r="U41" i="1" s="1"/>
  <c r="R73" i="1"/>
  <c r="U73" i="1" s="1"/>
  <c r="R68" i="1"/>
  <c r="U68" i="1" s="1"/>
  <c r="R44" i="1"/>
  <c r="U44" i="1" s="1"/>
  <c r="R49" i="1"/>
  <c r="U49" i="1" s="1"/>
  <c r="R50" i="1"/>
  <c r="U50" i="1" s="1"/>
  <c r="R74" i="1"/>
  <c r="U74" i="1" s="1"/>
  <c r="R35" i="1"/>
  <c r="U35" i="1" s="1"/>
  <c r="U83" i="1" l="1"/>
</calcChain>
</file>

<file path=xl/sharedStrings.xml><?xml version="1.0" encoding="utf-8"?>
<sst xmlns="http://schemas.openxmlformats.org/spreadsheetml/2006/main" count="86" uniqueCount="84">
  <si>
    <t xml:space="preserve">tiger </t>
  </si>
  <si>
    <t xml:space="preserve">woods </t>
  </si>
  <si>
    <t xml:space="preserve">emerged </t>
  </si>
  <si>
    <t xml:space="preserve">from </t>
  </si>
  <si>
    <t xml:space="preserve">traffic </t>
  </si>
  <si>
    <t xml:space="preserve">jam </t>
  </si>
  <si>
    <t xml:space="preserve">of </t>
  </si>
  <si>
    <t xml:space="preserve">his </t>
  </si>
  <si>
    <t xml:space="preserve">own </t>
  </si>
  <si>
    <t xml:space="preserve">making </t>
  </si>
  <si>
    <t xml:space="preserve">to </t>
  </si>
  <si>
    <t xml:space="preserve">thrill </t>
  </si>
  <si>
    <t xml:space="preserve">thousands </t>
  </si>
  <si>
    <t xml:space="preserve">fans </t>
  </si>
  <si>
    <t xml:space="preserve">with </t>
  </si>
  <si>
    <t xml:space="preserve">six-under </t>
  </si>
  <si>
    <t xml:space="preserve">the </t>
  </si>
  <si>
    <t>million</t>
  </si>
  <si>
    <t xml:space="preserve">australian </t>
  </si>
  <si>
    <t xml:space="preserve">masters </t>
  </si>
  <si>
    <t xml:space="preserve">on </t>
  </si>
  <si>
    <t>thursday</t>
  </si>
  <si>
    <t>a</t>
  </si>
  <si>
    <t>at</t>
  </si>
  <si>
    <t xml:space="preserve">chasing </t>
  </si>
  <si>
    <t xml:space="preserve">maiden </t>
  </si>
  <si>
    <t xml:space="preserve">in </t>
  </si>
  <si>
    <t xml:space="preserve">first </t>
  </si>
  <si>
    <t xml:space="preserve">trip </t>
  </si>
  <si>
    <t xml:space="preserve">down </t>
  </si>
  <si>
    <t xml:space="preserve">under </t>
  </si>
  <si>
    <t xml:space="preserve">for </t>
  </si>
  <si>
    <t>years</t>
  </si>
  <si>
    <t xml:space="preserve">was </t>
  </si>
  <si>
    <t xml:space="preserve">caught </t>
  </si>
  <si>
    <t xml:space="preserve">one </t>
  </si>
  <si>
    <t xml:space="preserve">long </t>
  </si>
  <si>
    <t xml:space="preserve">surrounding </t>
  </si>
  <si>
    <t xml:space="preserve">melbourne's </t>
  </si>
  <si>
    <t xml:space="preserve">kingston </t>
  </si>
  <si>
    <t xml:space="preserve">heath </t>
  </si>
  <si>
    <t xml:space="preserve">golf </t>
  </si>
  <si>
    <t xml:space="preserve">club </t>
  </si>
  <si>
    <t xml:space="preserve">before </t>
  </si>
  <si>
    <t xml:space="preserve">a.m. </t>
  </si>
  <si>
    <t>tee-off</t>
  </si>
  <si>
    <t>title</t>
  </si>
  <si>
    <t>Dokument 1:</t>
  </si>
  <si>
    <t>Tiger Woods emerged from a traffic jam of his own making to thrill thousands of fans with a six-under 66 at the A$1.5 million ($1.4 million) Australian Masters on Thursday.</t>
  </si>
  <si>
    <t>Dokument 2:</t>
  </si>
  <si>
    <t>Chasing a maiden Australian title in his first trip Down Under for 11 years, Woods was caught in one of the long traffic jams surrounding Melbourne's Kingston Heath Golf Club before his 7:30 a.m. tee-off.</t>
  </si>
  <si>
    <t>Primer: izračunajmo TF-IDF vektorja dveh dokumentov in kosinusno mero podobnosti med njima.</t>
  </si>
  <si>
    <t>Razbijmo ju na besede:</t>
  </si>
  <si>
    <t xml:space="preserve">chasing a maiden australian title in his first trip down under for years woods was caught in one of the long traffic jams surrounding melbourne's kingston heath golf club before his a.m. tee-off </t>
  </si>
  <si>
    <t>Iz tega lahko dobimo TF vektorja obeh dokumentov (TF = term frequency = število pojavitev besede v dokumentu).</t>
  </si>
  <si>
    <t>Da pridemo do TF-IDF vektorjev, potrebujemo za vsako besedo še njeno DF (document frequency = število dokumentov, ki vsebujejo to besedo).</t>
  </si>
  <si>
    <t>Ker teh podatkov nimamo, se bomo pretvarjali, da imamo zbirko 100 dokumentov in si bomo izmislili primerne DFje vseh besed.</t>
  </si>
  <si>
    <t>Zdaj lahko za vsako besedo w izračunamo njen IDF iz DFja: IDF(w) = log ( SteviloDokumentov / DF(w) )</t>
  </si>
  <si>
    <t>Potem lahko za vsak dokument iz TF vektorja izračunamo TFIDF vektor tako, da vsako komponento pomnožimo z IDF-jem tiste besede: TFIDF(d, w) = TF(d, w) * IDF(w)</t>
  </si>
  <si>
    <t>SteviloDokumentov</t>
  </si>
  <si>
    <t>TF(d1, w)</t>
  </si>
  <si>
    <t>TF(d2, w)</t>
  </si>
  <si>
    <t>DF(w)</t>
  </si>
  <si>
    <t>IDF(w)</t>
  </si>
  <si>
    <t>TFIDF(d1, w)</t>
  </si>
  <si>
    <t>TFIDF(d2, w)</t>
  </si>
  <si>
    <t>TFIDF(d1, w)^2</t>
  </si>
  <si>
    <t>TFIDF(d2, w)^2</t>
  </si>
  <si>
    <t>NTFIDF(d1, w)</t>
  </si>
  <si>
    <t>NTFIDF(d2, w)</t>
  </si>
  <si>
    <t>NTFIDF(d1, w) * NTFIDF(d2, w)</t>
  </si>
  <si>
    <t>cos(d1, d2)</t>
  </si>
  <si>
    <t>dolžina vektorja</t>
  </si>
  <si>
    <t>kvadrat dolžine vektorja</t>
  </si>
  <si>
    <t>Naslednji korak je, da vsakega od dobljenih TF-IDF vektorjev normaliziramo.</t>
  </si>
  <si>
    <t>Najprej izračunajmo dolžino vektorja. To dobimo tako, da seštejemo kvadrate vseh komponent vektorja in vsoto korenimo.</t>
  </si>
  <si>
    <t>Nato vektor normaliziramo tako, da vsako komponento vektorja delimo z dolžino vektorja.  Nastane nov vektor, ki ima dolžino 1.</t>
  </si>
  <si>
    <t>Kosinusna mera podobnosti med dokumentoma d1 in d2 je definirana kot kosinus kota med njunima TF-IDF vektorjema.</t>
  </si>
  <si>
    <t>Zdaj ko imamo oba vektorja normalizirana na dolžino 1, je kosinus kota med njima kar enak skalarnemu produktu obeh vektorjev.</t>
  </si>
  <si>
    <t>Skalarni produkt izračunamo tako, da zmnožimo istoležne komponente obeh vektorjev in tako dobljene zmnožke seštejemo.</t>
  </si>
  <si>
    <t>Beseda w</t>
  </si>
  <si>
    <t>V tabeli sta normalizirana vektorja označena z "NTFIDF" - opozarjam, da ta oznaka ni ravno standardna in sem si jo jaz zdajle sproti izmislil (kratici TF in TFIDF pa sta standardni).</t>
  </si>
  <si>
    <t xml:space="preserve">tiger woods emerged from a traffic jam of his own making to thrill thousands of fans with a six-under at the million million australian masters on thursday </t>
  </si>
  <si>
    <t>Nato je koristno besede urediti po abecedi, da lažje vidimo, če se kakšna beseda pojavi po večkrat.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</si>
</sst>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4" x14ac:knownFonts="1">
    <font>
      <sz val="11"/>
      <color theme="1"/>
      <name val="Calibri"/>
      <family val="2"/>
      <charset val="238"/>
      <scheme val="minor"/>
    </font>
    <font>
      <sz val="11"/>
      <color theme="1"/>
      <name val="Calibri"/>
      <family val="2"/>
      <scheme val="minor"/>
    </font>
    <font>
      <b/>
      <sz val="11"/>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s>
  <borders count="1">
    <border>
      <left/>
      <right/>
      <top/>
      <bottom/>
      <diagonal/>
    </border>
  </borders>
  <cellStyleXfs count="1">
    <xf numFmtId="0" fontId="0" fillId="0" borderId="0"/>
  </cellStyleXfs>
  <cellXfs count="27">
    <xf numFmtId="0" fontId="0" fillId="0" borderId="0" xfId="0"/>
    <xf numFmtId="164" fontId="0" fillId="0" borderId="0" xfId="0" applyNumberFormat="1"/>
    <xf numFmtId="0" fontId="2" fillId="0" borderId="0" xfId="0" applyFont="1"/>
    <xf numFmtId="0" fontId="0" fillId="2" borderId="0" xfId="0" applyFill="1"/>
    <xf numFmtId="0" fontId="2" fillId="2" borderId="0" xfId="0" applyFont="1" applyFill="1"/>
    <xf numFmtId="0" fontId="0" fillId="3" borderId="0" xfId="0" applyFill="1"/>
    <xf numFmtId="0" fontId="2" fillId="3" borderId="0" xfId="0" applyFont="1" applyFill="1"/>
    <xf numFmtId="0" fontId="0" fillId="4" borderId="0" xfId="0" applyFill="1"/>
    <xf numFmtId="0" fontId="2" fillId="4" borderId="0" xfId="0" applyFont="1" applyFill="1"/>
    <xf numFmtId="165" fontId="0" fillId="4" borderId="0" xfId="0" applyNumberFormat="1" applyFill="1"/>
    <xf numFmtId="0" fontId="0" fillId="5" borderId="0" xfId="0" applyFill="1"/>
    <xf numFmtId="0" fontId="2" fillId="5" borderId="0" xfId="0" applyFont="1" applyFill="1"/>
    <xf numFmtId="164" fontId="0" fillId="5" borderId="0" xfId="0" applyNumberFormat="1" applyFill="1"/>
    <xf numFmtId="0" fontId="0" fillId="6" borderId="0" xfId="0" applyFill="1"/>
    <xf numFmtId="0" fontId="2" fillId="6" borderId="0" xfId="0" applyFont="1" applyFill="1"/>
    <xf numFmtId="164" fontId="0" fillId="6" borderId="0" xfId="0" applyNumberFormat="1" applyFill="1"/>
    <xf numFmtId="164" fontId="1" fillId="6" borderId="0" xfId="0" applyNumberFormat="1" applyFont="1" applyFill="1"/>
    <xf numFmtId="0" fontId="0" fillId="7" borderId="0" xfId="0" applyFill="1"/>
    <xf numFmtId="0" fontId="2" fillId="7" borderId="0" xfId="0" applyFont="1" applyFill="1"/>
    <xf numFmtId="164" fontId="0" fillId="7" borderId="0" xfId="0" applyNumberFormat="1" applyFill="1"/>
    <xf numFmtId="0" fontId="0" fillId="8" borderId="0" xfId="0" applyFill="1"/>
    <xf numFmtId="0" fontId="2" fillId="8" borderId="0" xfId="0" applyFont="1" applyFill="1"/>
    <xf numFmtId="164" fontId="0" fillId="8" borderId="0" xfId="0" applyNumberFormat="1" applyFill="1"/>
    <xf numFmtId="0" fontId="0" fillId="0" borderId="0" xfId="0" applyFill="1"/>
    <xf numFmtId="0" fontId="0" fillId="6" borderId="0" xfId="0" applyFill="1" applyAlignment="1">
      <alignment horizontal="right"/>
    </xf>
    <xf numFmtId="0" fontId="0" fillId="8" borderId="0" xfId="0" applyFill="1" applyAlignment="1">
      <alignment horizontal="right"/>
    </xf>
    <xf numFmtId="0" fontId="3"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abSelected="1" zoomScale="90" zoomScaleNormal="90" workbookViewId="0">
      <selection activeCell="A12" sqref="A12"/>
    </sheetView>
  </sheetViews>
  <sheetFormatPr defaultRowHeight="15" x14ac:dyDescent="0.25"/>
  <cols>
    <col min="3" max="3" width="15.42578125" customWidth="1"/>
    <col min="10" max="10" width="8.28515625" bestFit="1" customWidth="1"/>
    <col min="14" max="14" width="22.7109375" bestFit="1" customWidth="1"/>
    <col min="15" max="16" width="14.140625" bestFit="1" customWidth="1"/>
    <col min="18" max="19" width="13.5703125" bestFit="1" customWidth="1"/>
    <col min="20" max="20" width="15.28515625" customWidth="1"/>
  </cols>
  <sheetData>
    <row r="1" spans="1:13" ht="21" x14ac:dyDescent="0.35">
      <c r="A1" s="26" t="s">
        <v>51</v>
      </c>
      <c r="B1" s="26"/>
      <c r="C1" s="26"/>
      <c r="D1" s="26"/>
      <c r="E1" s="26"/>
      <c r="F1" s="26"/>
      <c r="G1" s="26"/>
      <c r="H1" s="26"/>
      <c r="I1" s="26"/>
    </row>
    <row r="3" spans="1:13" x14ac:dyDescent="0.25">
      <c r="B3" t="s">
        <v>47</v>
      </c>
      <c r="D3" t="s">
        <v>48</v>
      </c>
    </row>
    <row r="4" spans="1:13" x14ac:dyDescent="0.25">
      <c r="B4" t="s">
        <v>49</v>
      </c>
      <c r="D4" t="s">
        <v>50</v>
      </c>
    </row>
    <row r="6" spans="1:13" x14ac:dyDescent="0.25">
      <c r="A6" t="s">
        <v>52</v>
      </c>
    </row>
    <row r="8" spans="1:13" x14ac:dyDescent="0.25">
      <c r="B8" t="s">
        <v>47</v>
      </c>
      <c r="D8" t="s">
        <v>82</v>
      </c>
    </row>
    <row r="9" spans="1:13" x14ac:dyDescent="0.25">
      <c r="B9" t="s">
        <v>49</v>
      </c>
      <c r="D9" t="s">
        <v>53</v>
      </c>
    </row>
    <row r="11" spans="1:13" x14ac:dyDescent="0.25">
      <c r="A11" t="s">
        <v>83</v>
      </c>
    </row>
    <row r="12" spans="1:13" x14ac:dyDescent="0.25">
      <c r="A12" s="3" t="s">
        <v>54</v>
      </c>
      <c r="B12" s="3"/>
      <c r="C12" s="3"/>
      <c r="D12" s="3"/>
      <c r="E12" s="3"/>
      <c r="F12" s="3"/>
      <c r="G12" s="3"/>
      <c r="H12" s="3"/>
      <c r="I12" s="3"/>
      <c r="J12" s="3"/>
      <c r="K12" s="3"/>
      <c r="L12" s="3"/>
    </row>
    <row r="14" spans="1:13" x14ac:dyDescent="0.25">
      <c r="A14" t="s">
        <v>55</v>
      </c>
    </row>
    <row r="15" spans="1:13" x14ac:dyDescent="0.25">
      <c r="A15" s="5" t="s">
        <v>56</v>
      </c>
      <c r="B15" s="5"/>
      <c r="C15" s="5"/>
      <c r="D15" s="5"/>
      <c r="E15" s="5"/>
      <c r="F15" s="5"/>
      <c r="G15" s="5"/>
      <c r="H15" s="5"/>
      <c r="I15" s="5"/>
      <c r="J15" s="5"/>
      <c r="K15" s="5"/>
      <c r="L15" s="5"/>
      <c r="M15" s="5"/>
    </row>
    <row r="17" spans="1:15" x14ac:dyDescent="0.25">
      <c r="A17" s="7" t="s">
        <v>57</v>
      </c>
      <c r="B17" s="7"/>
      <c r="C17" s="7"/>
      <c r="D17" s="7"/>
      <c r="E17" s="7"/>
      <c r="F17" s="7"/>
      <c r="G17" s="7"/>
      <c r="H17" s="7"/>
      <c r="I17" s="7"/>
      <c r="J17" s="7"/>
    </row>
    <row r="19" spans="1:15" x14ac:dyDescent="0.25">
      <c r="A19" s="10" t="s">
        <v>58</v>
      </c>
      <c r="B19" s="10"/>
      <c r="C19" s="10"/>
      <c r="D19" s="10"/>
      <c r="E19" s="10"/>
      <c r="F19" s="10"/>
      <c r="G19" s="10"/>
      <c r="H19" s="10"/>
      <c r="I19" s="10"/>
      <c r="J19" s="10"/>
      <c r="K19" s="10"/>
      <c r="L19" s="10"/>
      <c r="M19" s="10"/>
      <c r="N19" s="10"/>
      <c r="O19" s="10"/>
    </row>
    <row r="21" spans="1:15" x14ac:dyDescent="0.25">
      <c r="A21" t="s">
        <v>74</v>
      </c>
    </row>
    <row r="22" spans="1:15" x14ac:dyDescent="0.25">
      <c r="A22" s="13" t="s">
        <v>75</v>
      </c>
      <c r="B22" s="13"/>
      <c r="C22" s="13"/>
      <c r="D22" s="13"/>
      <c r="E22" s="13"/>
      <c r="F22" s="13"/>
      <c r="G22" s="13"/>
      <c r="H22" s="13"/>
      <c r="I22" s="13"/>
      <c r="J22" s="13"/>
      <c r="K22" s="13"/>
      <c r="L22" s="13"/>
    </row>
    <row r="23" spans="1:15" x14ac:dyDescent="0.25">
      <c r="A23" s="17" t="s">
        <v>76</v>
      </c>
      <c r="B23" s="17"/>
      <c r="C23" s="17"/>
      <c r="D23" s="17"/>
      <c r="E23" s="17"/>
      <c r="F23" s="17"/>
      <c r="G23" s="17"/>
      <c r="H23" s="17"/>
      <c r="I23" s="17"/>
      <c r="J23" s="17"/>
      <c r="K23" s="17"/>
      <c r="L23" s="17"/>
      <c r="M23" s="17"/>
    </row>
    <row r="24" spans="1:15" x14ac:dyDescent="0.25">
      <c r="A24" s="23" t="s">
        <v>81</v>
      </c>
      <c r="B24" s="23"/>
      <c r="C24" s="23"/>
      <c r="D24" s="23"/>
      <c r="E24" s="23"/>
      <c r="F24" s="23"/>
      <c r="G24" s="23"/>
      <c r="H24" s="23"/>
      <c r="I24" s="23"/>
      <c r="J24" s="23"/>
      <c r="K24" s="23"/>
      <c r="L24" s="23"/>
      <c r="M24" s="23"/>
    </row>
    <row r="26" spans="1:15" x14ac:dyDescent="0.25">
      <c r="A26" t="s">
        <v>77</v>
      </c>
    </row>
    <row r="27" spans="1:15" x14ac:dyDescent="0.25">
      <c r="A27" t="s">
        <v>78</v>
      </c>
    </row>
    <row r="28" spans="1:15" x14ac:dyDescent="0.25">
      <c r="A28" s="20" t="s">
        <v>79</v>
      </c>
      <c r="B28" s="20"/>
      <c r="C28" s="20"/>
      <c r="D28" s="20"/>
      <c r="E28" s="20"/>
      <c r="F28" s="20"/>
      <c r="G28" s="20"/>
      <c r="H28" s="20"/>
      <c r="I28" s="20"/>
      <c r="J28" s="20"/>
      <c r="K28" s="20"/>
      <c r="L28" s="20"/>
      <c r="M28" s="20"/>
    </row>
    <row r="32" spans="1:15" x14ac:dyDescent="0.25">
      <c r="F32" s="5" t="s">
        <v>59</v>
      </c>
      <c r="G32" s="5">
        <v>100</v>
      </c>
    </row>
    <row r="33" spans="3:22" x14ac:dyDescent="0.25">
      <c r="G33" s="5"/>
    </row>
    <row r="34" spans="3:22" x14ac:dyDescent="0.25">
      <c r="C34" s="2" t="s">
        <v>80</v>
      </c>
      <c r="D34" s="4" t="s">
        <v>60</v>
      </c>
      <c r="E34" s="4" t="s">
        <v>61</v>
      </c>
      <c r="F34" s="2"/>
      <c r="G34" s="6" t="s">
        <v>62</v>
      </c>
      <c r="H34" s="8" t="s">
        <v>63</v>
      </c>
      <c r="I34" s="2"/>
      <c r="J34" s="2"/>
      <c r="K34" s="2"/>
      <c r="L34" s="11" t="s">
        <v>64</v>
      </c>
      <c r="M34" s="11" t="s">
        <v>65</v>
      </c>
      <c r="N34" s="2"/>
      <c r="O34" s="14" t="s">
        <v>66</v>
      </c>
      <c r="P34" s="14" t="s">
        <v>67</v>
      </c>
      <c r="Q34" s="2"/>
      <c r="R34" s="18" t="s">
        <v>68</v>
      </c>
      <c r="S34" s="18" t="s">
        <v>69</v>
      </c>
      <c r="T34" s="2"/>
      <c r="U34" s="21" t="s">
        <v>70</v>
      </c>
    </row>
    <row r="35" spans="3:22" x14ac:dyDescent="0.25">
      <c r="C35" t="s">
        <v>22</v>
      </c>
      <c r="D35" s="3">
        <v>2</v>
      </c>
      <c r="E35" s="3">
        <v>1</v>
      </c>
      <c r="G35" s="5">
        <v>90</v>
      </c>
      <c r="H35" s="9">
        <f>LOG($G$32/G35)</f>
        <v>4.5757490560675143E-2</v>
      </c>
      <c r="L35" s="12">
        <f>D35*H35</f>
        <v>9.1514981121350286E-2</v>
      </c>
      <c r="M35" s="12">
        <f>E35*H35</f>
        <v>4.5757490560675143E-2</v>
      </c>
      <c r="O35" s="15">
        <f>L35^2</f>
        <v>8.3749917696410991E-3</v>
      </c>
      <c r="P35" s="15">
        <f>M35^2</f>
        <v>2.0937479424102748E-3</v>
      </c>
      <c r="R35" s="19">
        <f>L35/O$84</f>
        <v>2.5542865119825502E-2</v>
      </c>
      <c r="S35" s="19">
        <f>M35/P$84</f>
        <v>1.0249135741303348E-2</v>
      </c>
      <c r="U35" s="22">
        <f>R35*S35</f>
        <v>2.617922918348942E-4</v>
      </c>
      <c r="V35" s="1"/>
    </row>
    <row r="36" spans="3:22" x14ac:dyDescent="0.25">
      <c r="C36" t="s">
        <v>44</v>
      </c>
      <c r="D36" s="3">
        <v>0</v>
      </c>
      <c r="E36" s="3">
        <v>1</v>
      </c>
      <c r="G36" s="5">
        <v>1</v>
      </c>
      <c r="H36" s="9">
        <f>LOG($G$32/G36)</f>
        <v>2</v>
      </c>
      <c r="L36" s="12">
        <f>D36*H36</f>
        <v>0</v>
      </c>
      <c r="M36" s="12">
        <f>E36*H36</f>
        <v>2</v>
      </c>
      <c r="O36" s="15">
        <f t="shared" ref="O36:O81" si="0">L36^2</f>
        <v>0</v>
      </c>
      <c r="P36" s="15">
        <f t="shared" ref="P36:P81" si="1">M36^2</f>
        <v>4</v>
      </c>
      <c r="R36" s="19">
        <f t="shared" ref="R36:R81" si="2">L36/O$84</f>
        <v>0</v>
      </c>
      <c r="S36" s="19">
        <f t="shared" ref="S36:S81" si="3">M36/P$84</f>
        <v>0.44797630358303131</v>
      </c>
      <c r="U36" s="22">
        <f t="shared" ref="U36:U81" si="4">R36*S36</f>
        <v>0</v>
      </c>
      <c r="V36" s="1"/>
    </row>
    <row r="37" spans="3:22" x14ac:dyDescent="0.25">
      <c r="C37" t="s">
        <v>23</v>
      </c>
      <c r="D37" s="3">
        <v>1</v>
      </c>
      <c r="E37" s="3">
        <v>0</v>
      </c>
      <c r="G37" s="5">
        <v>70</v>
      </c>
      <c r="H37" s="9">
        <f>LOG($G$32/G37)</f>
        <v>0.15490195998574319</v>
      </c>
      <c r="L37" s="12">
        <f>D37*H37</f>
        <v>0.15490195998574319</v>
      </c>
      <c r="M37" s="12">
        <f>E37*H37</f>
        <v>0</v>
      </c>
      <c r="O37" s="15">
        <f t="shared" si="0"/>
        <v>2.3994617207424785E-2</v>
      </c>
      <c r="P37" s="15">
        <f t="shared" si="1"/>
        <v>0</v>
      </c>
      <c r="R37" s="19">
        <f t="shared" si="2"/>
        <v>4.3234887034133557E-2</v>
      </c>
      <c r="S37" s="19">
        <f t="shared" si="3"/>
        <v>0</v>
      </c>
      <c r="U37" s="22">
        <f t="shared" si="4"/>
        <v>0</v>
      </c>
      <c r="V37" s="1"/>
    </row>
    <row r="38" spans="3:22" x14ac:dyDescent="0.25">
      <c r="C38" t="s">
        <v>18</v>
      </c>
      <c r="D38" s="3">
        <v>1</v>
      </c>
      <c r="E38" s="3">
        <v>1</v>
      </c>
      <c r="G38" s="5">
        <v>5</v>
      </c>
      <c r="H38" s="9">
        <f>LOG($G$32/G38)</f>
        <v>1.3010299956639813</v>
      </c>
      <c r="L38" s="12">
        <f>D38*H38</f>
        <v>1.3010299956639813</v>
      </c>
      <c r="M38" s="12">
        <f>E38*H38</f>
        <v>1.3010299956639813</v>
      </c>
      <c r="O38" s="15">
        <f t="shared" si="0"/>
        <v>1.6926790496174191</v>
      </c>
      <c r="P38" s="15">
        <f t="shared" si="1"/>
        <v>1.6926790496174191</v>
      </c>
      <c r="R38" s="19">
        <f t="shared" si="2"/>
        <v>0.36313217015284127</v>
      </c>
      <c r="S38" s="19">
        <f t="shared" si="3"/>
        <v>0.29141530415409878</v>
      </c>
      <c r="U38" s="22">
        <f t="shared" si="4"/>
        <v>0.10582227181322819</v>
      </c>
      <c r="V38" s="1"/>
    </row>
    <row r="39" spans="3:22" x14ac:dyDescent="0.25">
      <c r="C39" t="s">
        <v>43</v>
      </c>
      <c r="D39" s="3">
        <v>0</v>
      </c>
      <c r="E39" s="3">
        <v>1</v>
      </c>
      <c r="G39" s="5">
        <v>50</v>
      </c>
      <c r="H39" s="9">
        <f>LOG($G$32/G39)</f>
        <v>0.3010299956639812</v>
      </c>
      <c r="L39" s="12">
        <f>D39*H39</f>
        <v>0</v>
      </c>
      <c r="M39" s="12">
        <f>E39*H39</f>
        <v>0.3010299956639812</v>
      </c>
      <c r="O39" s="15">
        <f t="shared" si="0"/>
        <v>0</v>
      </c>
      <c r="P39" s="15">
        <f t="shared" si="1"/>
        <v>9.0619058289456544E-2</v>
      </c>
      <c r="R39" s="19">
        <f t="shared" si="2"/>
        <v>0</v>
      </c>
      <c r="S39" s="19">
        <f t="shared" si="3"/>
        <v>6.742715236258312E-2</v>
      </c>
      <c r="U39" s="22">
        <f t="shared" si="4"/>
        <v>0</v>
      </c>
      <c r="V39" s="1"/>
    </row>
    <row r="40" spans="3:22" x14ac:dyDescent="0.25">
      <c r="C40" t="s">
        <v>34</v>
      </c>
      <c r="D40" s="3">
        <v>0</v>
      </c>
      <c r="E40" s="3">
        <v>1</v>
      </c>
      <c r="G40" s="5">
        <v>40</v>
      </c>
      <c r="H40" s="9">
        <f>LOG($G$32/G40)</f>
        <v>0.3979400086720376</v>
      </c>
      <c r="L40" s="12">
        <f>D40*H40</f>
        <v>0</v>
      </c>
      <c r="M40" s="12">
        <f>E40*H40</f>
        <v>0.3979400086720376</v>
      </c>
      <c r="O40" s="15">
        <f t="shared" si="0"/>
        <v>0</v>
      </c>
      <c r="P40" s="15">
        <f t="shared" si="1"/>
        <v>0.15835625050190136</v>
      </c>
      <c r="R40" s="19">
        <f t="shared" si="2"/>
        <v>0</v>
      </c>
      <c r="S40" s="19">
        <f t="shared" si="3"/>
        <v>8.9133847066349414E-2</v>
      </c>
      <c r="U40" s="22">
        <f t="shared" si="4"/>
        <v>0</v>
      </c>
      <c r="V40" s="1"/>
    </row>
    <row r="41" spans="3:22" x14ac:dyDescent="0.25">
      <c r="C41" t="s">
        <v>24</v>
      </c>
      <c r="D41" s="3">
        <v>0</v>
      </c>
      <c r="E41" s="3">
        <v>1</v>
      </c>
      <c r="G41" s="5">
        <v>20</v>
      </c>
      <c r="H41" s="9">
        <f>LOG($G$32/G41)</f>
        <v>0.69897000433601886</v>
      </c>
      <c r="L41" s="12">
        <f>D41*H41</f>
        <v>0</v>
      </c>
      <c r="M41" s="12">
        <f>E41*H41</f>
        <v>0.69897000433601886</v>
      </c>
      <c r="O41" s="15">
        <f t="shared" si="0"/>
        <v>0</v>
      </c>
      <c r="P41" s="15">
        <f t="shared" si="1"/>
        <v>0.4885590669614942</v>
      </c>
      <c r="R41" s="19">
        <f t="shared" si="2"/>
        <v>0</v>
      </c>
      <c r="S41" s="19">
        <f t="shared" si="3"/>
        <v>0.15656099942893253</v>
      </c>
      <c r="U41" s="22">
        <f t="shared" si="4"/>
        <v>0</v>
      </c>
      <c r="V41" s="1"/>
    </row>
    <row r="42" spans="3:22" x14ac:dyDescent="0.25">
      <c r="C42" t="s">
        <v>42</v>
      </c>
      <c r="D42" s="3">
        <v>0</v>
      </c>
      <c r="E42" s="3">
        <v>1</v>
      </c>
      <c r="G42" s="5">
        <v>35</v>
      </c>
      <c r="H42" s="9">
        <f>LOG($G$32/G42)</f>
        <v>0.45593195564972439</v>
      </c>
      <c r="L42" s="12">
        <f>D42*H42</f>
        <v>0</v>
      </c>
      <c r="M42" s="12">
        <f>E42*H42</f>
        <v>0.45593195564972439</v>
      </c>
      <c r="O42" s="15">
        <f t="shared" si="0"/>
        <v>0</v>
      </c>
      <c r="P42" s="15">
        <f t="shared" si="1"/>
        <v>0.20787394818258223</v>
      </c>
      <c r="R42" s="19">
        <f t="shared" si="2"/>
        <v>0</v>
      </c>
      <c r="S42" s="19">
        <f t="shared" si="3"/>
        <v>0.10212335608867305</v>
      </c>
      <c r="U42" s="22">
        <f t="shared" si="4"/>
        <v>0</v>
      </c>
      <c r="V42" s="1"/>
    </row>
    <row r="43" spans="3:22" x14ac:dyDescent="0.25">
      <c r="C43" t="s">
        <v>29</v>
      </c>
      <c r="D43" s="3">
        <v>0</v>
      </c>
      <c r="E43" s="3">
        <v>1</v>
      </c>
      <c r="G43" s="5">
        <v>7</v>
      </c>
      <c r="H43" s="9">
        <f>LOG($G$32/G43)</f>
        <v>1.1549019599857433</v>
      </c>
      <c r="L43" s="12">
        <f>D43*H43</f>
        <v>0</v>
      </c>
      <c r="M43" s="12">
        <f>E43*H43</f>
        <v>1.1549019599857433</v>
      </c>
      <c r="O43" s="15">
        <f t="shared" si="0"/>
        <v>0</v>
      </c>
      <c r="P43" s="15">
        <f t="shared" si="1"/>
        <v>1.3337985371789114</v>
      </c>
      <c r="R43" s="19">
        <f t="shared" si="2"/>
        <v>0</v>
      </c>
      <c r="S43" s="19">
        <f t="shared" si="3"/>
        <v>0.2586843555176056</v>
      </c>
      <c r="U43" s="22">
        <f t="shared" si="4"/>
        <v>0</v>
      </c>
      <c r="V43" s="1"/>
    </row>
    <row r="44" spans="3:22" x14ac:dyDescent="0.25">
      <c r="C44" t="s">
        <v>2</v>
      </c>
      <c r="D44" s="3">
        <v>1</v>
      </c>
      <c r="E44" s="3">
        <v>0</v>
      </c>
      <c r="G44" s="5">
        <v>20</v>
      </c>
      <c r="H44" s="9">
        <f>LOG($G$32/G44)</f>
        <v>0.69897000433601886</v>
      </c>
      <c r="L44" s="12">
        <f>D44*H44</f>
        <v>0.69897000433601886</v>
      </c>
      <c r="M44" s="12">
        <f>E44*H44</f>
        <v>0</v>
      </c>
      <c r="O44" s="15">
        <f t="shared" si="0"/>
        <v>0.4885590669614942</v>
      </c>
      <c r="P44" s="15">
        <f t="shared" si="1"/>
        <v>0</v>
      </c>
      <c r="R44" s="19">
        <f t="shared" si="2"/>
        <v>0.19509042481126118</v>
      </c>
      <c r="S44" s="19">
        <f t="shared" si="3"/>
        <v>0</v>
      </c>
      <c r="U44" s="22">
        <f t="shared" si="4"/>
        <v>0</v>
      </c>
      <c r="V44" s="1"/>
    </row>
    <row r="45" spans="3:22" x14ac:dyDescent="0.25">
      <c r="C45" t="s">
        <v>13</v>
      </c>
      <c r="D45" s="3">
        <v>1</v>
      </c>
      <c r="E45" s="3">
        <v>0</v>
      </c>
      <c r="G45" s="5">
        <v>34</v>
      </c>
      <c r="H45" s="9">
        <f>LOG($G$32/G45)</f>
        <v>0.46852108295774492</v>
      </c>
      <c r="L45" s="12">
        <f>D45*H45</f>
        <v>0.46852108295774492</v>
      </c>
      <c r="M45" s="12">
        <f>E45*H45</f>
        <v>0</v>
      </c>
      <c r="O45" s="15">
        <f t="shared" si="0"/>
        <v>0.21951200517589808</v>
      </c>
      <c r="P45" s="15">
        <f t="shared" si="1"/>
        <v>0</v>
      </c>
      <c r="R45" s="19">
        <f t="shared" si="2"/>
        <v>0.13076952736203193</v>
      </c>
      <c r="S45" s="19">
        <f t="shared" si="3"/>
        <v>0</v>
      </c>
      <c r="U45" s="22">
        <f t="shared" si="4"/>
        <v>0</v>
      </c>
      <c r="V45" s="1"/>
    </row>
    <row r="46" spans="3:22" x14ac:dyDescent="0.25">
      <c r="C46" t="s">
        <v>27</v>
      </c>
      <c r="D46" s="3">
        <v>0</v>
      </c>
      <c r="E46" s="3">
        <v>1</v>
      </c>
      <c r="G46" s="5">
        <v>24</v>
      </c>
      <c r="H46" s="9">
        <f>LOG($G$32/G46)</f>
        <v>0.61978875828839397</v>
      </c>
      <c r="L46" s="12">
        <f>D46*H46</f>
        <v>0</v>
      </c>
      <c r="M46" s="12">
        <f>E46*H46</f>
        <v>0.61978875828839397</v>
      </c>
      <c r="O46" s="15">
        <f t="shared" si="0"/>
        <v>0</v>
      </c>
      <c r="P46" s="15">
        <f t="shared" si="1"/>
        <v>0.38413810490066924</v>
      </c>
      <c r="R46" s="19">
        <f t="shared" si="2"/>
        <v>0</v>
      </c>
      <c r="S46" s="19">
        <f t="shared" si="3"/>
        <v>0.13882533847017578</v>
      </c>
      <c r="U46" s="22">
        <f t="shared" si="4"/>
        <v>0</v>
      </c>
      <c r="V46" s="1"/>
    </row>
    <row r="47" spans="3:22" x14ac:dyDescent="0.25">
      <c r="C47" t="s">
        <v>31</v>
      </c>
      <c r="D47" s="3">
        <v>0</v>
      </c>
      <c r="E47" s="3">
        <v>1</v>
      </c>
      <c r="G47" s="5">
        <v>60</v>
      </c>
      <c r="H47" s="9">
        <f>LOG($G$32/G47)</f>
        <v>0.22184874961635639</v>
      </c>
      <c r="L47" s="12">
        <f>D47*H47</f>
        <v>0</v>
      </c>
      <c r="M47" s="12">
        <f>E47*H47</f>
        <v>0.22184874961635639</v>
      </c>
      <c r="O47" s="15">
        <f t="shared" si="0"/>
        <v>0</v>
      </c>
      <c r="P47" s="15">
        <f t="shared" si="1"/>
        <v>4.9216867706340789E-2</v>
      </c>
      <c r="R47" s="19">
        <f t="shared" si="2"/>
        <v>0</v>
      </c>
      <c r="S47" s="19">
        <f t="shared" si="3"/>
        <v>4.9691491403826386E-2</v>
      </c>
      <c r="U47" s="22">
        <f t="shared" si="4"/>
        <v>0</v>
      </c>
      <c r="V47" s="1"/>
    </row>
    <row r="48" spans="3:22" x14ac:dyDescent="0.25">
      <c r="C48" t="s">
        <v>3</v>
      </c>
      <c r="D48" s="3">
        <v>1</v>
      </c>
      <c r="E48" s="3">
        <v>0</v>
      </c>
      <c r="G48" s="5">
        <v>40</v>
      </c>
      <c r="H48" s="9">
        <f>LOG($G$32/G48)</f>
        <v>0.3979400086720376</v>
      </c>
      <c r="L48" s="12">
        <f>D48*H48</f>
        <v>0.3979400086720376</v>
      </c>
      <c r="M48" s="12">
        <f>E48*H48</f>
        <v>0</v>
      </c>
      <c r="O48" s="15">
        <f t="shared" si="0"/>
        <v>0.15835625050190136</v>
      </c>
      <c r="P48" s="15">
        <f t="shared" si="1"/>
        <v>0</v>
      </c>
      <c r="R48" s="19">
        <f t="shared" si="2"/>
        <v>0.11106955214047112</v>
      </c>
      <c r="S48" s="19">
        <f t="shared" si="3"/>
        <v>0</v>
      </c>
      <c r="U48" s="22">
        <f t="shared" si="4"/>
        <v>0</v>
      </c>
      <c r="V48" s="1"/>
    </row>
    <row r="49" spans="3:22" x14ac:dyDescent="0.25">
      <c r="C49" t="s">
        <v>41</v>
      </c>
      <c r="D49" s="3">
        <v>0</v>
      </c>
      <c r="E49" s="3">
        <v>1</v>
      </c>
      <c r="G49" s="5">
        <v>10</v>
      </c>
      <c r="H49" s="9">
        <f>LOG($G$32/G49)</f>
        <v>1</v>
      </c>
      <c r="L49" s="12">
        <f>D49*H49</f>
        <v>0</v>
      </c>
      <c r="M49" s="12">
        <f>E49*H49</f>
        <v>1</v>
      </c>
      <c r="O49" s="15">
        <f t="shared" si="0"/>
        <v>0</v>
      </c>
      <c r="P49" s="15">
        <f t="shared" si="1"/>
        <v>1</v>
      </c>
      <c r="R49" s="19">
        <f t="shared" si="2"/>
        <v>0</v>
      </c>
      <c r="S49" s="19">
        <f t="shared" si="3"/>
        <v>0.22398815179151566</v>
      </c>
      <c r="U49" s="22">
        <f t="shared" si="4"/>
        <v>0</v>
      </c>
      <c r="V49" s="1"/>
    </row>
    <row r="50" spans="3:22" x14ac:dyDescent="0.25">
      <c r="C50" t="s">
        <v>40</v>
      </c>
      <c r="D50" s="3">
        <v>0</v>
      </c>
      <c r="E50" s="3">
        <v>1</v>
      </c>
      <c r="G50" s="5">
        <v>20</v>
      </c>
      <c r="H50" s="9">
        <f>LOG($G$32/G50)</f>
        <v>0.69897000433601886</v>
      </c>
      <c r="L50" s="12">
        <f>D50*H50</f>
        <v>0</v>
      </c>
      <c r="M50" s="12">
        <f>E50*H50</f>
        <v>0.69897000433601886</v>
      </c>
      <c r="O50" s="15">
        <f t="shared" si="0"/>
        <v>0</v>
      </c>
      <c r="P50" s="15">
        <f t="shared" si="1"/>
        <v>0.4885590669614942</v>
      </c>
      <c r="R50" s="19">
        <f t="shared" si="2"/>
        <v>0</v>
      </c>
      <c r="S50" s="19">
        <f t="shared" si="3"/>
        <v>0.15656099942893253</v>
      </c>
      <c r="U50" s="22">
        <f t="shared" si="4"/>
        <v>0</v>
      </c>
      <c r="V50" s="1"/>
    </row>
    <row r="51" spans="3:22" x14ac:dyDescent="0.25">
      <c r="C51" t="s">
        <v>7</v>
      </c>
      <c r="D51" s="3">
        <v>1</v>
      </c>
      <c r="E51" s="3">
        <v>2</v>
      </c>
      <c r="G51" s="5">
        <v>40</v>
      </c>
      <c r="H51" s="9">
        <f>LOG($G$32/G51)</f>
        <v>0.3979400086720376</v>
      </c>
      <c r="L51" s="12">
        <f>D51*H51</f>
        <v>0.3979400086720376</v>
      </c>
      <c r="M51" s="12">
        <f>E51*H51</f>
        <v>0.79588001734407521</v>
      </c>
      <c r="O51" s="15">
        <f t="shared" si="0"/>
        <v>0.15835625050190136</v>
      </c>
      <c r="P51" s="15">
        <f t="shared" si="1"/>
        <v>0.63342500200760543</v>
      </c>
      <c r="R51" s="19">
        <f t="shared" si="2"/>
        <v>0.11106955214047112</v>
      </c>
      <c r="S51" s="19">
        <f t="shared" si="3"/>
        <v>0.17826769413269883</v>
      </c>
      <c r="U51" s="22">
        <f t="shared" si="4"/>
        <v>1.9800112948433351E-2</v>
      </c>
      <c r="V51" s="1"/>
    </row>
    <row r="52" spans="3:22" x14ac:dyDescent="0.25">
      <c r="C52" t="s">
        <v>26</v>
      </c>
      <c r="D52" s="3">
        <v>0</v>
      </c>
      <c r="E52" s="3">
        <v>2</v>
      </c>
      <c r="G52" s="5">
        <v>80</v>
      </c>
      <c r="H52" s="9">
        <f>LOG($G$32/G52)</f>
        <v>9.691001300805642E-2</v>
      </c>
      <c r="L52" s="12">
        <f>D52*H52</f>
        <v>0</v>
      </c>
      <c r="M52" s="12">
        <f>E52*H52</f>
        <v>0.19382002601611284</v>
      </c>
      <c r="O52" s="15">
        <f t="shared" si="0"/>
        <v>0</v>
      </c>
      <c r="P52" s="15">
        <f t="shared" si="1"/>
        <v>3.7566202484886659E-2</v>
      </c>
      <c r="R52" s="19">
        <f t="shared" si="2"/>
        <v>0</v>
      </c>
      <c r="S52" s="19">
        <f t="shared" si="3"/>
        <v>4.3413389407532595E-2</v>
      </c>
      <c r="U52" s="22">
        <f t="shared" si="4"/>
        <v>0</v>
      </c>
      <c r="V52" s="1"/>
    </row>
    <row r="53" spans="3:22" x14ac:dyDescent="0.25">
      <c r="C53" t="s">
        <v>5</v>
      </c>
      <c r="D53" s="3">
        <v>1</v>
      </c>
      <c r="E53" s="3">
        <v>1</v>
      </c>
      <c r="G53" s="5">
        <v>5</v>
      </c>
      <c r="H53" s="9">
        <f>LOG($G$32/G53)</f>
        <v>1.3010299956639813</v>
      </c>
      <c r="L53" s="12">
        <f>D53*H53</f>
        <v>1.3010299956639813</v>
      </c>
      <c r="M53" s="12">
        <f>E53*H53</f>
        <v>1.3010299956639813</v>
      </c>
      <c r="O53" s="15">
        <f t="shared" si="0"/>
        <v>1.6926790496174191</v>
      </c>
      <c r="P53" s="15">
        <f t="shared" si="1"/>
        <v>1.6926790496174191</v>
      </c>
      <c r="R53" s="19">
        <f t="shared" si="2"/>
        <v>0.36313217015284127</v>
      </c>
      <c r="S53" s="19">
        <f t="shared" si="3"/>
        <v>0.29141530415409878</v>
      </c>
      <c r="U53" s="22">
        <f t="shared" si="4"/>
        <v>0.10582227181322819</v>
      </c>
      <c r="V53" s="1"/>
    </row>
    <row r="54" spans="3:22" x14ac:dyDescent="0.25">
      <c r="C54" t="s">
        <v>39</v>
      </c>
      <c r="D54" s="3">
        <v>0</v>
      </c>
      <c r="E54" s="3">
        <v>1</v>
      </c>
      <c r="G54" s="5">
        <v>10</v>
      </c>
      <c r="H54" s="9">
        <f>LOG($G$32/G54)</f>
        <v>1</v>
      </c>
      <c r="L54" s="12">
        <f>D54*H54</f>
        <v>0</v>
      </c>
      <c r="M54" s="12">
        <f>E54*H54</f>
        <v>1</v>
      </c>
      <c r="O54" s="15">
        <f t="shared" si="0"/>
        <v>0</v>
      </c>
      <c r="P54" s="15">
        <f t="shared" si="1"/>
        <v>1</v>
      </c>
      <c r="R54" s="19">
        <f t="shared" si="2"/>
        <v>0</v>
      </c>
      <c r="S54" s="19">
        <f t="shared" si="3"/>
        <v>0.22398815179151566</v>
      </c>
      <c r="U54" s="22">
        <f t="shared" si="4"/>
        <v>0</v>
      </c>
      <c r="V54" s="1"/>
    </row>
    <row r="55" spans="3:22" x14ac:dyDescent="0.25">
      <c r="C55" t="s">
        <v>36</v>
      </c>
      <c r="D55" s="3">
        <v>0</v>
      </c>
      <c r="E55" s="3">
        <v>1</v>
      </c>
      <c r="G55" s="5">
        <v>15</v>
      </c>
      <c r="H55" s="9">
        <f>LOG($G$32/G55)</f>
        <v>0.82390874094431876</v>
      </c>
      <c r="L55" s="12">
        <f>D55*H55</f>
        <v>0</v>
      </c>
      <c r="M55" s="12">
        <f>E55*H55</f>
        <v>0.82390874094431876</v>
      </c>
      <c r="O55" s="15">
        <f t="shared" si="0"/>
        <v>0</v>
      </c>
      <c r="P55" s="15">
        <f t="shared" si="1"/>
        <v>0.67882561340445258</v>
      </c>
      <c r="R55" s="19">
        <f t="shared" si="2"/>
        <v>0</v>
      </c>
      <c r="S55" s="19">
        <f t="shared" si="3"/>
        <v>0.18454579612899261</v>
      </c>
      <c r="U55" s="22">
        <f t="shared" si="4"/>
        <v>0</v>
      </c>
      <c r="V55" s="1"/>
    </row>
    <row r="56" spans="3:22" x14ac:dyDescent="0.25">
      <c r="C56" t="s">
        <v>25</v>
      </c>
      <c r="D56" s="3">
        <v>0</v>
      </c>
      <c r="E56" s="3">
        <v>1</v>
      </c>
      <c r="G56" s="5">
        <v>5</v>
      </c>
      <c r="H56" s="9">
        <f>LOG($G$32/G56)</f>
        <v>1.3010299956639813</v>
      </c>
      <c r="L56" s="12">
        <f>D56*H56</f>
        <v>0</v>
      </c>
      <c r="M56" s="12">
        <f>E56*H56</f>
        <v>1.3010299956639813</v>
      </c>
      <c r="O56" s="15">
        <f t="shared" si="0"/>
        <v>0</v>
      </c>
      <c r="P56" s="15">
        <f t="shared" si="1"/>
        <v>1.6926790496174191</v>
      </c>
      <c r="R56" s="19">
        <f t="shared" si="2"/>
        <v>0</v>
      </c>
      <c r="S56" s="19">
        <f t="shared" si="3"/>
        <v>0.29141530415409878</v>
      </c>
      <c r="U56" s="22">
        <f t="shared" si="4"/>
        <v>0</v>
      </c>
      <c r="V56" s="1"/>
    </row>
    <row r="57" spans="3:22" x14ac:dyDescent="0.25">
      <c r="C57" t="s">
        <v>9</v>
      </c>
      <c r="D57" s="3">
        <v>1</v>
      </c>
      <c r="E57" s="3">
        <v>0</v>
      </c>
      <c r="G57" s="5">
        <v>20</v>
      </c>
      <c r="H57" s="9">
        <f>LOG($G$32/G57)</f>
        <v>0.69897000433601886</v>
      </c>
      <c r="L57" s="12">
        <f>D57*H57</f>
        <v>0.69897000433601886</v>
      </c>
      <c r="M57" s="12">
        <f>E57*H57</f>
        <v>0</v>
      </c>
      <c r="O57" s="15">
        <f t="shared" si="0"/>
        <v>0.4885590669614942</v>
      </c>
      <c r="P57" s="15">
        <f t="shared" si="1"/>
        <v>0</v>
      </c>
      <c r="R57" s="19">
        <f t="shared" si="2"/>
        <v>0.19509042481126118</v>
      </c>
      <c r="S57" s="19">
        <f t="shared" si="3"/>
        <v>0</v>
      </c>
      <c r="U57" s="22">
        <f t="shared" si="4"/>
        <v>0</v>
      </c>
      <c r="V57" s="1"/>
    </row>
    <row r="58" spans="3:22" x14ac:dyDescent="0.25">
      <c r="C58" t="s">
        <v>19</v>
      </c>
      <c r="D58" s="3">
        <v>1</v>
      </c>
      <c r="E58" s="3">
        <v>0</v>
      </c>
      <c r="G58" s="5">
        <v>15</v>
      </c>
      <c r="H58" s="9">
        <f>LOG($G$32/G58)</f>
        <v>0.82390874094431876</v>
      </c>
      <c r="L58" s="12">
        <f>D58*H58</f>
        <v>0.82390874094431876</v>
      </c>
      <c r="M58" s="12">
        <f>E58*H58</f>
        <v>0</v>
      </c>
      <c r="O58" s="15">
        <f t="shared" si="0"/>
        <v>0.67882561340445258</v>
      </c>
      <c r="P58" s="15">
        <f t="shared" si="1"/>
        <v>0</v>
      </c>
      <c r="R58" s="19">
        <f t="shared" si="2"/>
        <v>0.22996223769177201</v>
      </c>
      <c r="S58" s="19">
        <f t="shared" si="3"/>
        <v>0</v>
      </c>
      <c r="U58" s="22">
        <f t="shared" si="4"/>
        <v>0</v>
      </c>
      <c r="V58" s="1"/>
    </row>
    <row r="59" spans="3:22" x14ac:dyDescent="0.25">
      <c r="C59" t="s">
        <v>38</v>
      </c>
      <c r="D59" s="3">
        <v>0</v>
      </c>
      <c r="E59" s="3">
        <v>1</v>
      </c>
      <c r="G59" s="5">
        <v>10</v>
      </c>
      <c r="H59" s="9">
        <f>LOG($G$32/G59)</f>
        <v>1</v>
      </c>
      <c r="L59" s="12">
        <f>D59*H59</f>
        <v>0</v>
      </c>
      <c r="M59" s="12">
        <f>E59*H59</f>
        <v>1</v>
      </c>
      <c r="O59" s="15">
        <f t="shared" si="0"/>
        <v>0</v>
      </c>
      <c r="P59" s="15">
        <f t="shared" si="1"/>
        <v>1</v>
      </c>
      <c r="R59" s="19">
        <f t="shared" si="2"/>
        <v>0</v>
      </c>
      <c r="S59" s="19">
        <f t="shared" si="3"/>
        <v>0.22398815179151566</v>
      </c>
      <c r="U59" s="22">
        <f t="shared" si="4"/>
        <v>0</v>
      </c>
      <c r="V59" s="1"/>
    </row>
    <row r="60" spans="3:22" x14ac:dyDescent="0.25">
      <c r="C60" t="s">
        <v>17</v>
      </c>
      <c r="D60" s="3">
        <v>2</v>
      </c>
      <c r="E60" s="3">
        <v>0</v>
      </c>
      <c r="G60" s="5">
        <v>15</v>
      </c>
      <c r="H60" s="9">
        <f>LOG($G$32/G60)</f>
        <v>0.82390874094431876</v>
      </c>
      <c r="L60" s="12">
        <f>D60*H60</f>
        <v>1.6478174818886375</v>
      </c>
      <c r="M60" s="12">
        <f>E60*H60</f>
        <v>0</v>
      </c>
      <c r="O60" s="15">
        <f t="shared" si="0"/>
        <v>2.7153024536178103</v>
      </c>
      <c r="P60" s="15">
        <f t="shared" si="1"/>
        <v>0</v>
      </c>
      <c r="R60" s="19">
        <f t="shared" si="2"/>
        <v>0.45992447538354403</v>
      </c>
      <c r="S60" s="19">
        <f t="shared" si="3"/>
        <v>0</v>
      </c>
      <c r="U60" s="22">
        <f t="shared" si="4"/>
        <v>0</v>
      </c>
      <c r="V60" s="1"/>
    </row>
    <row r="61" spans="3:22" x14ac:dyDescent="0.25">
      <c r="C61" t="s">
        <v>6</v>
      </c>
      <c r="D61" s="3">
        <v>2</v>
      </c>
      <c r="E61" s="3">
        <v>1</v>
      </c>
      <c r="G61" s="5">
        <v>90</v>
      </c>
      <c r="H61" s="9">
        <f>LOG($G$32/G61)</f>
        <v>4.5757490560675143E-2</v>
      </c>
      <c r="L61" s="12">
        <f>D61*H61</f>
        <v>9.1514981121350286E-2</v>
      </c>
      <c r="M61" s="12">
        <f>E61*H61</f>
        <v>4.5757490560675143E-2</v>
      </c>
      <c r="O61" s="15">
        <f t="shared" si="0"/>
        <v>8.3749917696410991E-3</v>
      </c>
      <c r="P61" s="15">
        <f t="shared" si="1"/>
        <v>2.0937479424102748E-3</v>
      </c>
      <c r="R61" s="19">
        <f t="shared" si="2"/>
        <v>2.5542865119825502E-2</v>
      </c>
      <c r="S61" s="19">
        <f t="shared" si="3"/>
        <v>1.0249135741303348E-2</v>
      </c>
      <c r="U61" s="22">
        <f t="shared" si="4"/>
        <v>2.617922918348942E-4</v>
      </c>
      <c r="V61" s="1"/>
    </row>
    <row r="62" spans="3:22" x14ac:dyDescent="0.25">
      <c r="C62" t="s">
        <v>20</v>
      </c>
      <c r="D62" s="3">
        <v>1</v>
      </c>
      <c r="E62" s="3">
        <v>0</v>
      </c>
      <c r="G62" s="5">
        <v>85</v>
      </c>
      <c r="H62" s="9">
        <f>LOG($G$32/G62)</f>
        <v>7.0581074285707285E-2</v>
      </c>
      <c r="L62" s="12">
        <f>D62*H62</f>
        <v>7.0581074285707285E-2</v>
      </c>
      <c r="M62" s="12">
        <f>E62*H62</f>
        <v>0</v>
      </c>
      <c r="O62" s="15">
        <f t="shared" si="0"/>
        <v>4.9816880473245303E-3</v>
      </c>
      <c r="P62" s="15">
        <f t="shared" si="1"/>
        <v>0</v>
      </c>
      <c r="R62" s="19">
        <f t="shared" si="2"/>
        <v>1.9699975221560802E-2</v>
      </c>
      <c r="S62" s="19">
        <f t="shared" si="3"/>
        <v>0</v>
      </c>
      <c r="U62" s="22">
        <f t="shared" si="4"/>
        <v>0</v>
      </c>
      <c r="V62" s="1"/>
    </row>
    <row r="63" spans="3:22" x14ac:dyDescent="0.25">
      <c r="C63" t="s">
        <v>35</v>
      </c>
      <c r="D63" s="3">
        <v>0</v>
      </c>
      <c r="E63" s="3">
        <v>1</v>
      </c>
      <c r="G63" s="5">
        <v>15</v>
      </c>
      <c r="H63" s="9">
        <f>LOG($G$32/G63)</f>
        <v>0.82390874094431876</v>
      </c>
      <c r="L63" s="12">
        <f>D63*H63</f>
        <v>0</v>
      </c>
      <c r="M63" s="12">
        <f>E63*H63</f>
        <v>0.82390874094431876</v>
      </c>
      <c r="O63" s="15">
        <f t="shared" si="0"/>
        <v>0</v>
      </c>
      <c r="P63" s="15">
        <f t="shared" si="1"/>
        <v>0.67882561340445258</v>
      </c>
      <c r="R63" s="19">
        <f t="shared" si="2"/>
        <v>0</v>
      </c>
      <c r="S63" s="19">
        <f t="shared" si="3"/>
        <v>0.18454579612899261</v>
      </c>
      <c r="U63" s="22">
        <f t="shared" si="4"/>
        <v>0</v>
      </c>
      <c r="V63" s="1"/>
    </row>
    <row r="64" spans="3:22" x14ac:dyDescent="0.25">
      <c r="C64" t="s">
        <v>8</v>
      </c>
      <c r="D64" s="3">
        <v>1</v>
      </c>
      <c r="E64" s="3">
        <v>0</v>
      </c>
      <c r="G64" s="5">
        <v>20</v>
      </c>
      <c r="H64" s="9">
        <f>LOG($G$32/G64)</f>
        <v>0.69897000433601886</v>
      </c>
      <c r="L64" s="12">
        <f>D64*H64</f>
        <v>0.69897000433601886</v>
      </c>
      <c r="M64" s="12">
        <f>E64*H64</f>
        <v>0</v>
      </c>
      <c r="O64" s="15">
        <f t="shared" si="0"/>
        <v>0.4885590669614942</v>
      </c>
      <c r="P64" s="15">
        <f t="shared" si="1"/>
        <v>0</v>
      </c>
      <c r="R64" s="19">
        <f t="shared" si="2"/>
        <v>0.19509042481126118</v>
      </c>
      <c r="S64" s="19">
        <f t="shared" si="3"/>
        <v>0</v>
      </c>
      <c r="U64" s="22">
        <f t="shared" si="4"/>
        <v>0</v>
      </c>
      <c r="V64" s="1"/>
    </row>
    <row r="65" spans="3:22" x14ac:dyDescent="0.25">
      <c r="C65" t="s">
        <v>15</v>
      </c>
      <c r="D65" s="3">
        <v>1</v>
      </c>
      <c r="E65" s="3">
        <v>0</v>
      </c>
      <c r="G65" s="5">
        <v>5</v>
      </c>
      <c r="H65" s="9">
        <f>LOG($G$32/G65)</f>
        <v>1.3010299956639813</v>
      </c>
      <c r="L65" s="12">
        <f>D65*H65</f>
        <v>1.3010299956639813</v>
      </c>
      <c r="M65" s="12">
        <f>E65*H65</f>
        <v>0</v>
      </c>
      <c r="O65" s="15">
        <f t="shared" si="0"/>
        <v>1.6926790496174191</v>
      </c>
      <c r="P65" s="15">
        <f t="shared" si="1"/>
        <v>0</v>
      </c>
      <c r="R65" s="19">
        <f t="shared" si="2"/>
        <v>0.36313217015284127</v>
      </c>
      <c r="S65" s="19">
        <f t="shared" si="3"/>
        <v>0</v>
      </c>
      <c r="U65" s="22">
        <f t="shared" si="4"/>
        <v>0</v>
      </c>
      <c r="V65" s="1"/>
    </row>
    <row r="66" spans="3:22" x14ac:dyDescent="0.25">
      <c r="C66" t="s">
        <v>37</v>
      </c>
      <c r="D66" s="3">
        <v>0</v>
      </c>
      <c r="E66" s="3">
        <v>1</v>
      </c>
      <c r="G66" s="5">
        <v>30</v>
      </c>
      <c r="H66" s="9">
        <f>LOG($G$32/G66)</f>
        <v>0.52287874528033762</v>
      </c>
      <c r="L66" s="12">
        <f>D66*H66</f>
        <v>0</v>
      </c>
      <c r="M66" s="12">
        <f>E66*H66</f>
        <v>0.52287874528033762</v>
      </c>
      <c r="O66" s="15">
        <f t="shared" si="0"/>
        <v>0</v>
      </c>
      <c r="P66" s="15">
        <f t="shared" si="1"/>
        <v>0.27340218226594021</v>
      </c>
      <c r="R66" s="19">
        <f t="shared" si="2"/>
        <v>0</v>
      </c>
      <c r="S66" s="19">
        <f t="shared" si="3"/>
        <v>0.11711864376640951</v>
      </c>
      <c r="U66" s="22">
        <f t="shared" si="4"/>
        <v>0</v>
      </c>
      <c r="V66" s="1"/>
    </row>
    <row r="67" spans="3:22" x14ac:dyDescent="0.25">
      <c r="C67" t="s">
        <v>45</v>
      </c>
      <c r="D67" s="3">
        <v>0</v>
      </c>
      <c r="E67" s="3">
        <v>1</v>
      </c>
      <c r="G67" s="5">
        <v>15</v>
      </c>
      <c r="H67" s="9">
        <f>LOG($G$32/G67)</f>
        <v>0.82390874094431876</v>
      </c>
      <c r="L67" s="12">
        <f>D67*H67</f>
        <v>0</v>
      </c>
      <c r="M67" s="12">
        <f>E67*H67</f>
        <v>0.82390874094431876</v>
      </c>
      <c r="O67" s="15">
        <f t="shared" si="0"/>
        <v>0</v>
      </c>
      <c r="P67" s="15">
        <f t="shared" si="1"/>
        <v>0.67882561340445258</v>
      </c>
      <c r="R67" s="19">
        <f t="shared" si="2"/>
        <v>0</v>
      </c>
      <c r="S67" s="19">
        <f t="shared" si="3"/>
        <v>0.18454579612899261</v>
      </c>
      <c r="U67" s="22">
        <f t="shared" si="4"/>
        <v>0</v>
      </c>
      <c r="V67" s="1"/>
    </row>
    <row r="68" spans="3:22" x14ac:dyDescent="0.25">
      <c r="C68" t="s">
        <v>16</v>
      </c>
      <c r="D68" s="3">
        <v>1</v>
      </c>
      <c r="E68" s="3">
        <v>1</v>
      </c>
      <c r="G68" s="5">
        <v>95</v>
      </c>
      <c r="H68" s="9">
        <f>LOG($G$32/G68)</f>
        <v>2.2276394711152208E-2</v>
      </c>
      <c r="L68" s="12">
        <f>D68*H68</f>
        <v>2.2276394711152208E-2</v>
      </c>
      <c r="M68" s="12">
        <f>E68*H68</f>
        <v>2.2276394711152208E-2</v>
      </c>
      <c r="O68" s="15">
        <f t="shared" si="0"/>
        <v>4.9623776132705008E-4</v>
      </c>
      <c r="P68" s="15">
        <f t="shared" si="1"/>
        <v>4.9623776132705008E-4</v>
      </c>
      <c r="R68" s="19">
        <f t="shared" si="2"/>
        <v>6.2175934310519966E-3</v>
      </c>
      <c r="S68" s="19">
        <f t="shared" si="3"/>
        <v>4.989648479929277E-3</v>
      </c>
      <c r="U68" s="22">
        <f t="shared" si="4"/>
        <v>3.1023605612066854E-5</v>
      </c>
      <c r="V68" s="1"/>
    </row>
    <row r="69" spans="3:22" x14ac:dyDescent="0.25">
      <c r="C69" t="s">
        <v>12</v>
      </c>
      <c r="D69" s="3">
        <v>1</v>
      </c>
      <c r="E69" s="3">
        <v>0</v>
      </c>
      <c r="G69" s="5">
        <v>35</v>
      </c>
      <c r="H69" s="9">
        <f>LOG($G$32/G69)</f>
        <v>0.45593195564972439</v>
      </c>
      <c r="L69" s="12">
        <f>D69*H69</f>
        <v>0.45593195564972439</v>
      </c>
      <c r="M69" s="12">
        <f>E69*H69</f>
        <v>0</v>
      </c>
      <c r="O69" s="15">
        <f t="shared" si="0"/>
        <v>0.20787394818258223</v>
      </c>
      <c r="P69" s="15">
        <f t="shared" si="1"/>
        <v>0</v>
      </c>
      <c r="R69" s="19">
        <f t="shared" si="2"/>
        <v>0.12725575970492362</v>
      </c>
      <c r="S69" s="19">
        <f t="shared" si="3"/>
        <v>0</v>
      </c>
      <c r="U69" s="22">
        <f t="shared" si="4"/>
        <v>0</v>
      </c>
      <c r="V69" s="1"/>
    </row>
    <row r="70" spans="3:22" x14ac:dyDescent="0.25">
      <c r="C70" t="s">
        <v>46</v>
      </c>
      <c r="D70" s="3">
        <v>0</v>
      </c>
      <c r="E70" s="3">
        <v>1</v>
      </c>
      <c r="G70" s="5">
        <v>20</v>
      </c>
      <c r="H70" s="9">
        <f>LOG($G$32/G70)</f>
        <v>0.69897000433601886</v>
      </c>
      <c r="L70" s="12">
        <f>D70*H70</f>
        <v>0</v>
      </c>
      <c r="M70" s="12">
        <f>E70*H70</f>
        <v>0.69897000433601886</v>
      </c>
      <c r="O70" s="15">
        <f t="shared" si="0"/>
        <v>0</v>
      </c>
      <c r="P70" s="15">
        <f t="shared" si="1"/>
        <v>0.4885590669614942</v>
      </c>
      <c r="R70" s="19">
        <f t="shared" si="2"/>
        <v>0</v>
      </c>
      <c r="S70" s="19">
        <f t="shared" si="3"/>
        <v>0.15656099942893253</v>
      </c>
      <c r="U70" s="22">
        <f t="shared" si="4"/>
        <v>0</v>
      </c>
      <c r="V70" s="1"/>
    </row>
    <row r="71" spans="3:22" x14ac:dyDescent="0.25">
      <c r="C71" t="s">
        <v>11</v>
      </c>
      <c r="D71" s="3">
        <v>1</v>
      </c>
      <c r="E71" s="3">
        <v>0</v>
      </c>
      <c r="G71" s="5">
        <v>15</v>
      </c>
      <c r="H71" s="9">
        <f>LOG($G$32/G71)</f>
        <v>0.82390874094431876</v>
      </c>
      <c r="L71" s="12">
        <f>D71*H71</f>
        <v>0.82390874094431876</v>
      </c>
      <c r="M71" s="12">
        <f>E71*H71</f>
        <v>0</v>
      </c>
      <c r="O71" s="15">
        <f t="shared" si="0"/>
        <v>0.67882561340445258</v>
      </c>
      <c r="P71" s="15">
        <f t="shared" si="1"/>
        <v>0</v>
      </c>
      <c r="R71" s="19">
        <f t="shared" si="2"/>
        <v>0.22996223769177201</v>
      </c>
      <c r="S71" s="19">
        <f t="shared" si="3"/>
        <v>0</v>
      </c>
      <c r="U71" s="22">
        <f t="shared" si="4"/>
        <v>0</v>
      </c>
      <c r="V71" s="1"/>
    </row>
    <row r="72" spans="3:22" x14ac:dyDescent="0.25">
      <c r="C72" t="s">
        <v>21</v>
      </c>
      <c r="D72" s="3">
        <v>1</v>
      </c>
      <c r="E72" s="3">
        <v>0</v>
      </c>
      <c r="G72" s="5">
        <v>30</v>
      </c>
      <c r="H72" s="9">
        <f>LOG($G$32/G72)</f>
        <v>0.52287874528033762</v>
      </c>
      <c r="L72" s="12">
        <f>D72*H72</f>
        <v>0.52287874528033762</v>
      </c>
      <c r="M72" s="12">
        <f>E72*H72</f>
        <v>0</v>
      </c>
      <c r="O72" s="15">
        <f t="shared" si="0"/>
        <v>0.27340218226594021</v>
      </c>
      <c r="P72" s="15">
        <f t="shared" si="1"/>
        <v>0</v>
      </c>
      <c r="R72" s="19">
        <f t="shared" si="2"/>
        <v>0.14594136502098198</v>
      </c>
      <c r="S72" s="19">
        <f t="shared" si="3"/>
        <v>0</v>
      </c>
      <c r="U72" s="22">
        <f t="shared" si="4"/>
        <v>0</v>
      </c>
      <c r="V72" s="1"/>
    </row>
    <row r="73" spans="3:22" x14ac:dyDescent="0.25">
      <c r="C73" t="s">
        <v>0</v>
      </c>
      <c r="D73" s="3">
        <v>1</v>
      </c>
      <c r="E73" s="3">
        <v>0</v>
      </c>
      <c r="G73" s="5">
        <v>20</v>
      </c>
      <c r="H73" s="9">
        <f>LOG($G$32/G73)</f>
        <v>0.69897000433601886</v>
      </c>
      <c r="L73" s="12">
        <f>D73*H73</f>
        <v>0.69897000433601886</v>
      </c>
      <c r="M73" s="12">
        <f>E73*H73</f>
        <v>0</v>
      </c>
      <c r="O73" s="15">
        <f t="shared" si="0"/>
        <v>0.4885590669614942</v>
      </c>
      <c r="P73" s="15">
        <f t="shared" si="1"/>
        <v>0</v>
      </c>
      <c r="R73" s="19">
        <f t="shared" si="2"/>
        <v>0.19509042481126118</v>
      </c>
      <c r="S73" s="19">
        <f t="shared" si="3"/>
        <v>0</v>
      </c>
      <c r="U73" s="22">
        <f t="shared" si="4"/>
        <v>0</v>
      </c>
      <c r="V73" s="1"/>
    </row>
    <row r="74" spans="3:22" x14ac:dyDescent="0.25">
      <c r="C74" t="s">
        <v>10</v>
      </c>
      <c r="D74" s="3">
        <v>1</v>
      </c>
      <c r="E74" s="3">
        <v>0</v>
      </c>
      <c r="G74" s="5">
        <v>75</v>
      </c>
      <c r="H74" s="9">
        <f>LOG($G$32/G74)</f>
        <v>0.12493873660829993</v>
      </c>
      <c r="L74" s="12">
        <f>D74*H74</f>
        <v>0.12493873660829993</v>
      </c>
      <c r="M74" s="12">
        <f>E74*H74</f>
        <v>0</v>
      </c>
      <c r="O74" s="15">
        <f t="shared" si="0"/>
        <v>1.5609687905278146E-2</v>
      </c>
      <c r="P74" s="15">
        <f t="shared" si="1"/>
        <v>0</v>
      </c>
      <c r="R74" s="19">
        <f t="shared" si="2"/>
        <v>3.4871812880510847E-2</v>
      </c>
      <c r="S74" s="19">
        <f t="shared" si="3"/>
        <v>0</v>
      </c>
      <c r="U74" s="22">
        <f t="shared" si="4"/>
        <v>0</v>
      </c>
      <c r="V74" s="1"/>
    </row>
    <row r="75" spans="3:22" x14ac:dyDescent="0.25">
      <c r="C75" t="s">
        <v>4</v>
      </c>
      <c r="D75" s="3">
        <v>1</v>
      </c>
      <c r="E75" s="3">
        <v>1</v>
      </c>
      <c r="G75" s="5">
        <v>40</v>
      </c>
      <c r="H75" s="9">
        <f>LOG($G$32/G75)</f>
        <v>0.3979400086720376</v>
      </c>
      <c r="L75" s="12">
        <f>D75*H75</f>
        <v>0.3979400086720376</v>
      </c>
      <c r="M75" s="12">
        <f>E75*H75</f>
        <v>0.3979400086720376</v>
      </c>
      <c r="O75" s="15">
        <f t="shared" si="0"/>
        <v>0.15835625050190136</v>
      </c>
      <c r="P75" s="15">
        <f t="shared" si="1"/>
        <v>0.15835625050190136</v>
      </c>
      <c r="R75" s="19">
        <f t="shared" si="2"/>
        <v>0.11106955214047112</v>
      </c>
      <c r="S75" s="19">
        <f t="shared" si="3"/>
        <v>8.9133847066349414E-2</v>
      </c>
      <c r="U75" s="22">
        <f t="shared" si="4"/>
        <v>9.9000564742166754E-3</v>
      </c>
      <c r="V75" s="1"/>
    </row>
    <row r="76" spans="3:22" x14ac:dyDescent="0.25">
      <c r="C76" t="s">
        <v>28</v>
      </c>
      <c r="D76" s="3">
        <v>0</v>
      </c>
      <c r="E76" s="3">
        <v>1</v>
      </c>
      <c r="G76" s="5">
        <v>30</v>
      </c>
      <c r="H76" s="9">
        <f>LOG($G$32/G76)</f>
        <v>0.52287874528033762</v>
      </c>
      <c r="L76" s="12">
        <f>D76*H76</f>
        <v>0</v>
      </c>
      <c r="M76" s="12">
        <f>E76*H76</f>
        <v>0.52287874528033762</v>
      </c>
      <c r="O76" s="15">
        <f t="shared" si="0"/>
        <v>0</v>
      </c>
      <c r="P76" s="15">
        <f t="shared" si="1"/>
        <v>0.27340218226594021</v>
      </c>
      <c r="R76" s="19">
        <f t="shared" si="2"/>
        <v>0</v>
      </c>
      <c r="S76" s="19">
        <f t="shared" si="3"/>
        <v>0.11711864376640951</v>
      </c>
      <c r="U76" s="22">
        <f t="shared" si="4"/>
        <v>0</v>
      </c>
      <c r="V76" s="1"/>
    </row>
    <row r="77" spans="3:22" x14ac:dyDescent="0.25">
      <c r="C77" t="s">
        <v>30</v>
      </c>
      <c r="D77" s="3">
        <v>0</v>
      </c>
      <c r="E77" s="3">
        <v>1</v>
      </c>
      <c r="G77" s="5">
        <v>50</v>
      </c>
      <c r="H77" s="9">
        <f>LOG($G$32/G77)</f>
        <v>0.3010299956639812</v>
      </c>
      <c r="L77" s="12">
        <f>D77*H77</f>
        <v>0</v>
      </c>
      <c r="M77" s="12">
        <f>E77*H77</f>
        <v>0.3010299956639812</v>
      </c>
      <c r="O77" s="15">
        <f t="shared" si="0"/>
        <v>0</v>
      </c>
      <c r="P77" s="15">
        <f t="shared" si="1"/>
        <v>9.0619058289456544E-2</v>
      </c>
      <c r="R77" s="19">
        <f t="shared" si="2"/>
        <v>0</v>
      </c>
      <c r="S77" s="19">
        <f t="shared" si="3"/>
        <v>6.742715236258312E-2</v>
      </c>
      <c r="U77" s="22">
        <f t="shared" si="4"/>
        <v>0</v>
      </c>
      <c r="V77" s="1"/>
    </row>
    <row r="78" spans="3:22" x14ac:dyDescent="0.25">
      <c r="C78" t="s">
        <v>33</v>
      </c>
      <c r="D78" s="3">
        <v>0</v>
      </c>
      <c r="E78" s="3">
        <v>1</v>
      </c>
      <c r="G78" s="5">
        <v>80</v>
      </c>
      <c r="H78" s="9">
        <f>LOG($G$32/G78)</f>
        <v>9.691001300805642E-2</v>
      </c>
      <c r="L78" s="12">
        <f>D78*H78</f>
        <v>0</v>
      </c>
      <c r="M78" s="12">
        <f>E78*H78</f>
        <v>9.691001300805642E-2</v>
      </c>
      <c r="O78" s="15">
        <f t="shared" si="0"/>
        <v>0</v>
      </c>
      <c r="P78" s="15">
        <f t="shared" si="1"/>
        <v>9.3915506212216646E-3</v>
      </c>
      <c r="R78" s="19">
        <f t="shared" si="2"/>
        <v>0</v>
      </c>
      <c r="S78" s="19">
        <f t="shared" si="3"/>
        <v>2.1706694703766297E-2</v>
      </c>
      <c r="U78" s="22">
        <f t="shared" si="4"/>
        <v>0</v>
      </c>
      <c r="V78" s="1"/>
    </row>
    <row r="79" spans="3:22" x14ac:dyDescent="0.25">
      <c r="C79" t="s">
        <v>14</v>
      </c>
      <c r="D79" s="3">
        <v>1</v>
      </c>
      <c r="E79" s="3">
        <v>0</v>
      </c>
      <c r="G79" s="5">
        <v>85</v>
      </c>
      <c r="H79" s="9">
        <f>LOG($G$32/G79)</f>
        <v>7.0581074285707285E-2</v>
      </c>
      <c r="L79" s="12">
        <f>D79*H79</f>
        <v>7.0581074285707285E-2</v>
      </c>
      <c r="M79" s="12">
        <f>E79*H79</f>
        <v>0</v>
      </c>
      <c r="O79" s="15">
        <f t="shared" si="0"/>
        <v>4.9816880473245303E-3</v>
      </c>
      <c r="P79" s="15">
        <f t="shared" si="1"/>
        <v>0</v>
      </c>
      <c r="R79" s="19">
        <f t="shared" si="2"/>
        <v>1.9699975221560802E-2</v>
      </c>
      <c r="S79" s="19">
        <f t="shared" si="3"/>
        <v>0</v>
      </c>
      <c r="U79" s="22">
        <f t="shared" si="4"/>
        <v>0</v>
      </c>
      <c r="V79" s="1"/>
    </row>
    <row r="80" spans="3:22" x14ac:dyDescent="0.25">
      <c r="C80" t="s">
        <v>1</v>
      </c>
      <c r="D80" s="3">
        <v>1</v>
      </c>
      <c r="E80" s="3">
        <v>1</v>
      </c>
      <c r="G80" s="5">
        <v>20</v>
      </c>
      <c r="H80" s="9">
        <f>LOG($G$32/G80)</f>
        <v>0.69897000433601886</v>
      </c>
      <c r="L80" s="12">
        <f>D80*H80</f>
        <v>0.69897000433601886</v>
      </c>
      <c r="M80" s="12">
        <f>E80*H80</f>
        <v>0.69897000433601886</v>
      </c>
      <c r="O80" s="15">
        <f t="shared" si="0"/>
        <v>0.4885590669614942</v>
      </c>
      <c r="P80" s="15">
        <f t="shared" si="1"/>
        <v>0.4885590669614942</v>
      </c>
      <c r="R80" s="19">
        <f t="shared" si="2"/>
        <v>0.19509042481126118</v>
      </c>
      <c r="S80" s="19">
        <f t="shared" si="3"/>
        <v>0.15656099942893253</v>
      </c>
      <c r="U80" s="22">
        <f t="shared" si="4"/>
        <v>3.0543551887466068E-2</v>
      </c>
      <c r="V80" s="1"/>
    </row>
    <row r="81" spans="3:22" x14ac:dyDescent="0.25">
      <c r="C81" t="s">
        <v>32</v>
      </c>
      <c r="D81" s="3">
        <v>0</v>
      </c>
      <c r="E81" s="3">
        <v>1</v>
      </c>
      <c r="G81" s="5">
        <v>40</v>
      </c>
      <c r="H81" s="9">
        <f>LOG($G$32/G81)</f>
        <v>0.3979400086720376</v>
      </c>
      <c r="L81" s="12">
        <f>D81*H81</f>
        <v>0</v>
      </c>
      <c r="M81" s="12">
        <f>E81*H81</f>
        <v>0.3979400086720376</v>
      </c>
      <c r="O81" s="15">
        <f t="shared" si="0"/>
        <v>0</v>
      </c>
      <c r="P81" s="15">
        <f t="shared" si="1"/>
        <v>0.15835625050190136</v>
      </c>
      <c r="R81" s="19">
        <f t="shared" si="2"/>
        <v>0</v>
      </c>
      <c r="S81" s="19">
        <f t="shared" si="3"/>
        <v>8.9133847066349414E-2</v>
      </c>
      <c r="U81" s="22">
        <f t="shared" si="4"/>
        <v>0</v>
      </c>
      <c r="V81" s="1"/>
    </row>
    <row r="82" spans="3:22" x14ac:dyDescent="0.25">
      <c r="O82" s="13"/>
      <c r="P82" s="13"/>
      <c r="U82" s="20"/>
    </row>
    <row r="83" spans="3:22" x14ac:dyDescent="0.25">
      <c r="N83" s="24" t="s">
        <v>73</v>
      </c>
      <c r="O83" s="16">
        <f>SUM(O35:O81)</f>
        <v>12.836456953724532</v>
      </c>
      <c r="P83" s="16">
        <f>SUM(P35:P81)</f>
        <v>19.931955436256448</v>
      </c>
      <c r="T83" s="25" t="s">
        <v>71</v>
      </c>
      <c r="U83" s="22">
        <f>SUM(U35:U81)</f>
        <v>0.27244287312585436</v>
      </c>
      <c r="V83" s="1"/>
    </row>
    <row r="84" spans="3:22" x14ac:dyDescent="0.25">
      <c r="N84" s="24" t="s">
        <v>72</v>
      </c>
      <c r="O84" s="15">
        <f>SQRT(O83)</f>
        <v>3.5828001554265532</v>
      </c>
      <c r="P84" s="15">
        <f>SQRT(P83)</f>
        <v>4.4645218597579346</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IJS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janez</dc:creator>
  <cp:lastModifiedBy>Janez Brank</cp:lastModifiedBy>
  <dcterms:created xsi:type="dcterms:W3CDTF">2014-01-13T16:21:31Z</dcterms:created>
  <dcterms:modified xsi:type="dcterms:W3CDTF">2014-01-14T10:55:58Z</dcterms:modified>
</cp:coreProperties>
</file>